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rwellk\Desktop\"/>
    </mc:Choice>
  </mc:AlternateContent>
  <xr:revisionPtr revIDLastSave="0" documentId="13_ncr:1_{63B4B3DF-D188-469E-B4C5-0442D4282883}" xr6:coauthVersionLast="47" xr6:coauthVersionMax="47" xr10:uidLastSave="{00000000-0000-0000-0000-000000000000}"/>
  <bookViews>
    <workbookView xWindow="28680" yWindow="-120" windowWidth="29040" windowHeight="15720" xr2:uid="{82AAECB6-5626-42EF-B657-3A3D4D863877}"/>
  </bookViews>
  <sheets>
    <sheet name="Outco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H28" i="1"/>
  <c r="K28" i="1"/>
  <c r="L28" i="1"/>
  <c r="E27" i="1"/>
  <c r="H27" i="1"/>
  <c r="K27" i="1"/>
  <c r="L27" i="1"/>
  <c r="E35" i="1"/>
  <c r="E36" i="1"/>
  <c r="E37" i="1"/>
  <c r="H35" i="1"/>
  <c r="H36" i="1"/>
  <c r="H37" i="1"/>
  <c r="K35" i="1"/>
  <c r="K36" i="1"/>
  <c r="K37" i="1"/>
  <c r="L26" i="1"/>
  <c r="L29" i="1"/>
  <c r="M28" i="1" l="1"/>
  <c r="M27" i="1"/>
  <c r="L35" i="1"/>
  <c r="L37" i="1"/>
  <c r="L36" i="1"/>
  <c r="K26" i="1"/>
  <c r="K29" i="1"/>
  <c r="E11" i="1" l="1"/>
  <c r="H11" i="1"/>
  <c r="K11" i="1"/>
  <c r="E12" i="1"/>
  <c r="H12" i="1"/>
  <c r="K12" i="1"/>
  <c r="E18" i="1"/>
  <c r="H18" i="1"/>
  <c r="K18" i="1"/>
  <c r="E19" i="1"/>
  <c r="H19" i="1"/>
  <c r="K19" i="1"/>
  <c r="K34" i="1"/>
  <c r="H34" i="1"/>
  <c r="E34" i="1"/>
  <c r="H26" i="1"/>
  <c r="H29" i="1"/>
  <c r="E26" i="1"/>
  <c r="M26" i="1" s="1"/>
  <c r="E29" i="1"/>
  <c r="M29" i="1" s="1"/>
  <c r="K17" i="1"/>
  <c r="H17" i="1"/>
  <c r="E17" i="1"/>
  <c r="K10" i="1"/>
  <c r="H10" i="1"/>
  <c r="E10" i="1"/>
  <c r="L10" i="1" l="1"/>
  <c r="L34" i="1"/>
  <c r="L12" i="1"/>
  <c r="L18" i="1"/>
  <c r="L11" i="1"/>
  <c r="L17" i="1"/>
  <c r="L19" i="1"/>
</calcChain>
</file>

<file path=xl/sharedStrings.xml><?xml version="1.0" encoding="utf-8"?>
<sst xmlns="http://schemas.openxmlformats.org/spreadsheetml/2006/main" count="85" uniqueCount="65">
  <si>
    <t>Concentration</t>
  </si>
  <si>
    <t>2023
# Graduates</t>
  </si>
  <si>
    <t>2023
# Test Takers</t>
  </si>
  <si>
    <t>2023
# Earners</t>
  </si>
  <si>
    <t>Concentration &amp; Credentialing Exam(s)</t>
  </si>
  <si>
    <t>CAAHEP Accredited Concentrations:</t>
  </si>
  <si>
    <t>Institution Name:</t>
  </si>
  <si>
    <t>2023
% Job Placement</t>
  </si>
  <si>
    <t>2023
% Test Takers</t>
  </si>
  <si>
    <t>2023
% Success</t>
  </si>
  <si>
    <r>
      <rPr>
        <b/>
        <sz val="14"/>
        <color theme="1"/>
        <rFont val="Aptos Narrow"/>
        <family val="2"/>
        <scheme val="minor"/>
      </rPr>
      <t xml:space="preserve">Credential Success Rate: </t>
    </r>
    <r>
      <rPr>
        <sz val="14"/>
        <color theme="1"/>
        <rFont val="Aptos Narrow"/>
        <family val="2"/>
        <scheme val="minor"/>
      </rPr>
      <t>Total # of Graduates successfully earning credential/Total # of Test Takers</t>
    </r>
  </si>
  <si>
    <r>
      <rPr>
        <b/>
        <sz val="14"/>
        <color theme="1"/>
        <rFont val="Aptos Narrow"/>
        <family val="2"/>
        <scheme val="minor"/>
      </rPr>
      <t>Student Retention:</t>
    </r>
    <r>
      <rPr>
        <sz val="14"/>
        <color theme="1"/>
        <rFont val="Aptos Narrow"/>
        <family val="2"/>
        <scheme val="minor"/>
      </rPr>
      <t xml:space="preserve"> Total # of Graduates/Total # of Students Enrolled</t>
    </r>
  </si>
  <si>
    <r>
      <rPr>
        <b/>
        <sz val="14"/>
        <color theme="1"/>
        <rFont val="Aptos Narrow"/>
        <family val="2"/>
        <scheme val="minor"/>
      </rPr>
      <t>Job Placement:</t>
    </r>
    <r>
      <rPr>
        <sz val="14"/>
        <color theme="1"/>
        <rFont val="Aptos Narrow"/>
        <family val="2"/>
        <scheme val="minor"/>
      </rPr>
      <t xml:space="preserve"> Total # of Graduates employed in 6 months/Total # of Graduates</t>
    </r>
  </si>
  <si>
    <t>2024
# Graduates</t>
  </si>
  <si>
    <t>2024
% Job Placement</t>
  </si>
  <si>
    <t>2024
# Test Takers</t>
  </si>
  <si>
    <t>2024
% Test Takers</t>
  </si>
  <si>
    <t>2024
# Earners</t>
  </si>
  <si>
    <t>2024
% Success</t>
  </si>
  <si>
    <t>3-Year Average
Student Retention</t>
  </si>
  <si>
    <r>
      <t>Track Name</t>
    </r>
    <r>
      <rPr>
        <sz val="12"/>
        <color theme="1" tint="4.9989318521683403E-2"/>
        <rFont val="Aptos Narrow"/>
        <family val="2"/>
        <scheme val="minor"/>
      </rPr>
      <t xml:space="preserve"> (if applicable)</t>
    </r>
  </si>
  <si>
    <t>3-Year Average 
% Credential Success</t>
  </si>
  <si>
    <t>3-Year Average
% Job Placement</t>
  </si>
  <si>
    <t>3-Year Graduates Total</t>
  </si>
  <si>
    <r>
      <rPr>
        <b/>
        <sz val="14"/>
        <color theme="1"/>
        <rFont val="Aptos Narrow"/>
        <family val="2"/>
        <scheme val="minor"/>
      </rPr>
      <t>Retention Threshold:</t>
    </r>
    <r>
      <rPr>
        <sz val="14"/>
        <color theme="1"/>
        <rFont val="Aptos Narrow"/>
        <family val="2"/>
        <scheme val="minor"/>
      </rPr>
      <t xml:space="preserve"> </t>
    </r>
    <r>
      <rPr>
        <b/>
        <sz val="14"/>
        <color theme="1"/>
        <rFont val="Aptos Narrow"/>
        <family val="2"/>
        <scheme val="minor"/>
      </rPr>
      <t>70%</t>
    </r>
    <r>
      <rPr>
        <sz val="14"/>
        <color theme="1"/>
        <rFont val="Aptos Narrow"/>
        <family val="2"/>
        <scheme val="minor"/>
      </rPr>
      <t xml:space="preserve"> of total enrollment (sliding scale is used for cohorts of 9 or less enrolled students)</t>
    </r>
  </si>
  <si>
    <r>
      <rPr>
        <b/>
        <sz val="14"/>
        <color theme="1"/>
        <rFont val="Aptos Narrow"/>
        <family val="2"/>
        <scheme val="minor"/>
      </rPr>
      <t>Job Placement Threshold</t>
    </r>
    <r>
      <rPr>
        <sz val="14"/>
        <color theme="1"/>
        <rFont val="Aptos Narrow"/>
        <family val="2"/>
        <scheme val="minor"/>
      </rPr>
      <t xml:space="preserve"> (within 6 months of graduation): </t>
    </r>
    <r>
      <rPr>
        <b/>
        <sz val="14"/>
        <color theme="1"/>
        <rFont val="Aptos Narrow"/>
        <family val="2"/>
        <scheme val="minor"/>
      </rPr>
      <t>75%</t>
    </r>
    <r>
      <rPr>
        <sz val="14"/>
        <color theme="1"/>
        <rFont val="Aptos Narrow"/>
        <family val="2"/>
        <scheme val="minor"/>
      </rPr>
      <t xml:space="preserve"> of graduates employed as sonographers in one of program's accredited specialties, continuing their education or actively serving in the military</t>
    </r>
  </si>
  <si>
    <r>
      <rPr>
        <b/>
        <sz val="14"/>
        <color theme="1"/>
        <rFont val="Aptos Narrow"/>
        <family val="2"/>
        <scheme val="minor"/>
      </rPr>
      <t xml:space="preserve">Credential Success Threshold </t>
    </r>
    <r>
      <rPr>
        <sz val="14"/>
        <color theme="1"/>
        <rFont val="Aptos Narrow"/>
        <family val="2"/>
        <scheme val="minor"/>
      </rPr>
      <t xml:space="preserve">(within one year of graduation): </t>
    </r>
    <r>
      <rPr>
        <b/>
        <sz val="14"/>
        <color theme="1"/>
        <rFont val="Aptos Narrow"/>
        <family val="2"/>
        <scheme val="minor"/>
      </rPr>
      <t>60%</t>
    </r>
    <r>
      <rPr>
        <sz val="14"/>
        <color theme="1"/>
        <rFont val="Aptos Narrow"/>
        <family val="2"/>
        <scheme val="minor"/>
      </rPr>
      <t xml:space="preserve"> of graduates passing a credentialing exam per concentration that the program holds accreditation</t>
    </r>
    <r>
      <rPr>
        <b/>
        <sz val="14"/>
        <color theme="1"/>
        <rFont val="Aptos Narrow"/>
        <family val="2"/>
        <scheme val="minor"/>
      </rPr>
      <t xml:space="preserve"> </t>
    </r>
  </si>
  <si>
    <r>
      <t xml:space="preserve">% Test Takers
</t>
    </r>
    <r>
      <rPr>
        <b/>
        <u/>
        <sz val="11"/>
        <color theme="1" tint="4.9989318521683403E-2"/>
        <rFont val="Aptos Narrow"/>
        <family val="2"/>
        <scheme val="minor"/>
      </rPr>
      <t>3-Year Trend</t>
    </r>
  </si>
  <si>
    <r>
      <rPr>
        <b/>
        <sz val="14"/>
        <color theme="1"/>
        <rFont val="Aptos Narrow"/>
        <family val="2"/>
        <scheme val="minor"/>
      </rPr>
      <t>50%</t>
    </r>
    <r>
      <rPr>
        <sz val="14"/>
        <color theme="1"/>
        <rFont val="Aptos Narrow"/>
        <family val="2"/>
        <scheme val="minor"/>
      </rPr>
      <t xml:space="preserve"> for programs that have </t>
    </r>
    <r>
      <rPr>
        <b/>
        <sz val="14"/>
        <color theme="1"/>
        <rFont val="Aptos Narrow"/>
        <family val="2"/>
        <scheme val="minor"/>
      </rPr>
      <t>15 or fewer</t>
    </r>
    <r>
      <rPr>
        <sz val="14"/>
        <color theme="1"/>
        <rFont val="Aptos Narrow"/>
        <family val="2"/>
        <scheme val="minor"/>
      </rPr>
      <t xml:space="preserve"> graduates over a 3-year timeframe</t>
    </r>
  </si>
  <si>
    <r>
      <rPr>
        <b/>
        <sz val="14"/>
        <color theme="1"/>
        <rFont val="Aptos Narrow"/>
        <family val="2"/>
        <scheme val="minor"/>
      </rPr>
      <t>60%</t>
    </r>
    <r>
      <rPr>
        <sz val="14"/>
        <color theme="1"/>
        <rFont val="Aptos Narrow"/>
        <family val="2"/>
        <scheme val="minor"/>
      </rPr>
      <t xml:space="preserve"> for programs that have </t>
    </r>
    <r>
      <rPr>
        <b/>
        <sz val="14"/>
        <color theme="1"/>
        <rFont val="Aptos Narrow"/>
        <family val="2"/>
        <scheme val="minor"/>
      </rPr>
      <t>16 or greater</t>
    </r>
    <r>
      <rPr>
        <sz val="14"/>
        <color theme="1"/>
        <rFont val="Aptos Narrow"/>
        <family val="2"/>
        <scheme val="minor"/>
      </rPr>
      <t xml:space="preserve"> graduates over a 3-year timeframe</t>
    </r>
  </si>
  <si>
    <r>
      <t xml:space="preserve">Test Takers Rate: </t>
    </r>
    <r>
      <rPr>
        <sz val="14"/>
        <color theme="1"/>
        <rFont val="Aptos Narrow"/>
        <family val="2"/>
        <scheme val="minor"/>
      </rPr>
      <t>Total # of Test Takers/Total # of Graduates</t>
    </r>
    <r>
      <rPr>
        <b/>
        <sz val="14"/>
        <color theme="1"/>
        <rFont val="Aptos Narrow"/>
        <family val="2"/>
        <scheme val="minor"/>
      </rPr>
      <t xml:space="preserve"> for the concentration</t>
    </r>
  </si>
  <si>
    <r>
      <t>Test Takers 3-Year Trend Threshold:</t>
    </r>
    <r>
      <rPr>
        <sz val="14"/>
        <color theme="1"/>
        <rFont val="Aptos Narrow"/>
        <family val="2"/>
        <scheme val="minor"/>
      </rPr>
      <t xml:space="preserve"> </t>
    </r>
  </si>
  <si>
    <t>2024
# Enrolled</t>
  </si>
  <si>
    <t>2024
% Retention</t>
  </si>
  <si>
    <t>2023
# Enrolled</t>
  </si>
  <si>
    <t>2023
% Retention</t>
  </si>
  <si>
    <t>2025
# Graduates</t>
  </si>
  <si>
    <t>2025
# Enrolled</t>
  </si>
  <si>
    <t>2025
% Retention</t>
  </si>
  <si>
    <t xml:space="preserve">2025
# Employed </t>
  </si>
  <si>
    <t>2025
% Job Placement</t>
  </si>
  <si>
    <t>2025
# Test Takers</t>
  </si>
  <si>
    <t>2025
% Test Takers</t>
  </si>
  <si>
    <t>2025
# Earners</t>
  </si>
  <si>
    <t>2025
% Success</t>
  </si>
  <si>
    <t>2024
# Employed</t>
  </si>
  <si>
    <t xml:space="preserve">2023
# Employed </t>
  </si>
  <si>
    <t>Intentionally left blank</t>
  </si>
  <si>
    <t>Diagnostic Medical Sonography 
Program Effectiveness</t>
  </si>
  <si>
    <t>Cohort Number</t>
  </si>
  <si>
    <r>
      <rPr>
        <i/>
        <sz val="12"/>
        <color theme="1" tint="4.9989318521683403E-2"/>
        <rFont val="Aptos Narrow"/>
        <family val="2"/>
        <scheme val="minor"/>
      </rPr>
      <t xml:space="preserve">
</t>
    </r>
    <r>
      <rPr>
        <b/>
        <sz val="12"/>
        <color theme="1" tint="4.9989318521683403E-2"/>
        <rFont val="Aptos Narrow"/>
        <family val="2"/>
        <scheme val="minor"/>
      </rPr>
      <t>Cohort Number</t>
    </r>
  </si>
  <si>
    <r>
      <t xml:space="preserve">Cohort Number(s)
</t>
    </r>
    <r>
      <rPr>
        <i/>
        <sz val="10"/>
        <color theme="1" tint="4.9989318521683403E-2"/>
        <rFont val="Aptos Narrow"/>
        <family val="2"/>
        <scheme val="minor"/>
      </rPr>
      <t>(programs w/multiple cohorts of the same concentration must indicate all cohort #s on one row)</t>
    </r>
  </si>
  <si>
    <t>Notes</t>
  </si>
  <si>
    <t>ABDOMEN-EXT – RDMS(AB) or RT(S)</t>
  </si>
  <si>
    <t>OB/GYN – RDMS(OB/GYN) or RT(S)</t>
  </si>
  <si>
    <t>ABDOMEN-EXTENDED</t>
  </si>
  <si>
    <t>OBSTETRICS &amp; GYNECOLOGY</t>
  </si>
  <si>
    <t>ADULT CARDIAC</t>
  </si>
  <si>
    <t>Washburn University</t>
  </si>
  <si>
    <t>Abdomen-Extended, Obstetrics &amp; Gynecology, Vascular and Adult Cardiac</t>
  </si>
  <si>
    <t>AB OBGYN (General)</t>
  </si>
  <si>
    <t>Vascular</t>
  </si>
  <si>
    <t>Adult Cardiac</t>
  </si>
  <si>
    <t>VASCULAR</t>
  </si>
  <si>
    <t>In 2023, for cohort 2 (vascular), two graduates were employed as sonographers, and two graduates continued their sonography education.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</si>
</sst>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 tint="4.9989318521683403E-2"/>
      <name val="Aptos Narrow"/>
      <family val="2"/>
      <scheme val="minor"/>
    </font>
    <font>
      <b/>
      <sz val="12"/>
      <color theme="1" tint="4.9989318521683403E-2"/>
      <name val="Aptos Narrow"/>
      <family val="2"/>
      <scheme val="minor"/>
    </font>
    <font>
      <i/>
      <sz val="12"/>
      <color theme="1" tint="4.9989318521683403E-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" tint="4.9989318521683403E-2"/>
      <name val="Aptos Narrow"/>
      <family val="2"/>
      <scheme val="minor"/>
    </font>
    <font>
      <sz val="12"/>
      <color theme="1" tint="4.9989318521683403E-2"/>
      <name val="Aptos Narrow"/>
      <family val="2"/>
      <scheme val="minor"/>
    </font>
    <font>
      <b/>
      <u/>
      <sz val="11"/>
      <color theme="1" tint="4.9989318521683403E-2"/>
      <name val="Aptos Narrow"/>
      <family val="2"/>
      <scheme val="minor"/>
    </font>
    <font>
      <i/>
      <sz val="10"/>
      <color theme="1" tint="4.9989318521683403E-2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7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left" wrapText="1"/>
    </xf>
    <xf numFmtId="0" fontId="0" fillId="0" borderId="14" xfId="0" applyBorder="1" applyAlignment="1">
      <alignment horizontal="center"/>
    </xf>
    <xf numFmtId="9" fontId="0" fillId="0" borderId="14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10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2" fillId="2" borderId="19" xfId="0" applyFont="1" applyFill="1" applyBorder="1" applyAlignment="1">
      <alignment horizontal="center" wrapText="1"/>
    </xf>
    <xf numFmtId="9" fontId="0" fillId="0" borderId="19" xfId="0" applyNumberFormat="1" applyBorder="1" applyAlignment="1">
      <alignment horizontal="center"/>
    </xf>
    <xf numFmtId="0" fontId="4" fillId="3" borderId="13" xfId="0" applyFont="1" applyFill="1" applyBorder="1" applyAlignment="1">
      <alignment horizontal="center" vertical="top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8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0" fontId="13" fillId="0" borderId="0" xfId="0" applyFont="1"/>
    <xf numFmtId="1" fontId="0" fillId="0" borderId="0" xfId="0" applyNumberFormat="1" applyAlignment="1">
      <alignment horizontal="center"/>
    </xf>
    <xf numFmtId="0" fontId="9" fillId="2" borderId="24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wrapText="1"/>
    </xf>
    <xf numFmtId="1" fontId="0" fillId="0" borderId="5" xfId="0" applyNumberFormat="1" applyBorder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73">
    <dxf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center" textRotation="0" wrapText="0" indent="0" justifyLastLine="0" shrinkToFit="0" readingOrder="0"/>
    </dxf>
    <dxf>
      <border diagonalUp="0" diagonalDown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 outline="0">
        <right style="thin">
          <color indexed="64"/>
        </right>
        <top style="thin">
          <color theme="1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double">
          <color indexed="64"/>
        </left>
        <right style="double">
          <color indexed="64"/>
        </right>
        <top style="double">
          <color indexed="64"/>
        </top>
        <bottom style="double">
          <color indexed="64"/>
        </bottom>
        <vertical/>
        <horizontal style="double">
          <color indexed="64"/>
        </horizontal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DDF8FF"/>
      <color rgb="FFD5F6FF"/>
      <color rgb="FF0A406B"/>
      <color rgb="FF0080A2"/>
      <color rgb="FFB7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209347-5D78-45D3-8491-52F3F61AAD88}" name="Table3_JobPlacement" displayName="Table3_JobPlacement" ref="A16:L19" totalsRowShown="0" headerRowDxfId="72" dataDxfId="70" headerRowBorderDxfId="71" tableBorderDxfId="69">
  <autoFilter ref="A16:L19" xr:uid="{62209347-5D78-45D3-8491-52F3F61AAD8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7E7AF233-4CF9-4BE3-8265-3717D09BC7F0}" name="_x000a_Cohort Number" dataDxfId="68"/>
    <tableColumn id="2" xr3:uid="{10E38F63-7553-4D29-A1ED-CB56F367C9E8}" name="Track Name (if applicable)" dataDxfId="67"/>
    <tableColumn id="3" xr3:uid="{223E7725-D7AB-41B8-A5F2-BA937823A524}" name="2025_x000a_# Employed " dataDxfId="66"/>
    <tableColumn id="4" xr3:uid="{55A4FA0A-DE07-46C9-A1E1-7096A5708C38}" name="2025_x000a_# Graduates" dataDxfId="65"/>
    <tableColumn id="5" xr3:uid="{A150960C-67BE-4F99-9411-AEFD4C35286A}" name="2025_x000a_% Job Placement" dataDxfId="64">
      <calculatedColumnFormula>IFERROR(C17/D17, "*")</calculatedColumnFormula>
    </tableColumn>
    <tableColumn id="6" xr3:uid="{A022C5F3-AA14-4F10-8DE3-3626D5AB5823}" name="2024_x000a_# Employed" dataDxfId="63"/>
    <tableColumn id="7" xr3:uid="{7B15CC73-46EF-48FF-A3E3-1E0E82A234B4}" name="2024_x000a_# Graduates" dataDxfId="62"/>
    <tableColumn id="8" xr3:uid="{D61B7064-D801-43E2-9970-8C0FA97659AA}" name="2024_x000a_% Job Placement" dataDxfId="61">
      <calculatedColumnFormula>IFERROR(F17/G17, "*")</calculatedColumnFormula>
    </tableColumn>
    <tableColumn id="9" xr3:uid="{F6669321-4805-452D-B0A4-2E910A124156}" name="2023_x000a_# Employed " dataDxfId="60"/>
    <tableColumn id="10" xr3:uid="{DBB25852-A62C-4808-9339-B7586F9936F6}" name="2023_x000a_# Graduates" dataDxfId="59"/>
    <tableColumn id="11" xr3:uid="{22B705B9-566C-4223-9532-995D8C8DDF36}" name="2023_x000a_% Job Placement" dataDxfId="58">
      <calculatedColumnFormula>IFERROR(I17/J17, "*")</calculatedColumnFormula>
    </tableColumn>
    <tableColumn id="12" xr3:uid="{7F860FB3-B444-48F6-9DA5-6AC62DCE6949}" name="3-Year Average_x000a_% Job Placement" dataDxfId="57">
      <calculatedColumnFormula>IF(OR(E17="*", H17="*", K17="*"), "N/A", AVERAGE(E17,H17,K17))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A08E77-4D12-41A7-9442-A274191DF86D}" name="Table4_TestTakers" displayName="Table4_TestTakers" ref="A25:M29" totalsRowShown="0" headerRowDxfId="56" dataDxfId="55" tableBorderDxfId="54">
  <autoFilter ref="A25:M29" xr:uid="{9DA08E77-4D12-41A7-9442-A274191DF86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4DC6037-3659-4314-A111-8A0D2F7741FA}" name="Cohort Number(s)_x000a_(programs w/multiple cohorts of the same concentration must indicate all cohort #s on one row)" dataDxfId="53"/>
    <tableColumn id="2" xr3:uid="{53854E9F-7B1E-464F-91A3-FF2BAF34E77A}" name="Concentration" dataDxfId="52"/>
    <tableColumn id="3" xr3:uid="{3B83ABD7-8BBB-4C9C-BB2F-D5D61DFDD0EC}" name="2025_x000a_# Test Takers" dataDxfId="51"/>
    <tableColumn id="4" xr3:uid="{E9AF62C0-539A-4592-AC89-C36B8A634449}" name="2025_x000a_# Graduates" dataDxfId="50"/>
    <tableColumn id="5" xr3:uid="{A7A21B17-8AAD-4307-817B-425FB45F3283}" name="2025_x000a_% Test Takers" dataDxfId="49">
      <calculatedColumnFormula>IFERROR(C26/D26, "*")</calculatedColumnFormula>
    </tableColumn>
    <tableColumn id="6" xr3:uid="{0E8EFE23-2595-499C-8806-D2069CC32320}" name="2024_x000a_# Test Takers" dataDxfId="48"/>
    <tableColumn id="7" xr3:uid="{AE6E328E-F40F-4D2E-8272-D6DD51F0A896}" name="2024_x000a_# Graduates" dataDxfId="47"/>
    <tableColumn id="8" xr3:uid="{979A0912-7074-4909-AB63-296052B3E24F}" name="2024_x000a_% Test Takers" dataDxfId="46">
      <calculatedColumnFormula>IFERROR(F26/G26, "*")</calculatedColumnFormula>
    </tableColumn>
    <tableColumn id="9" xr3:uid="{7EDA0814-3D32-4DC4-A482-BDCE6165A576}" name="2023_x000a_# Test Takers" dataDxfId="45"/>
    <tableColumn id="10" xr3:uid="{35ACAF8F-2584-4A2A-BBD4-3764C39CB309}" name="2023_x000a_# Graduates" dataDxfId="44"/>
    <tableColumn id="11" xr3:uid="{8EE6C1A1-2691-4E21-9239-202C93BDF845}" name="2023_x000a_% Test Takers" dataDxfId="43">
      <calculatedColumnFormula>IFERROR(I26/J26, "*")</calculatedColumnFormula>
    </tableColumn>
    <tableColumn id="12" xr3:uid="{5DCB4C25-EE06-4F48-A312-13AD2ADC876E}" name="3-Year Graduates Total" dataDxfId="42">
      <calculatedColumnFormula>IF(OR(D26="*",G26="*", J26="*",D26="",G26="", J26=""), "N/A", SUM(D26,G26,J26))</calculatedColumnFormula>
    </tableColumn>
    <tableColumn id="13" xr3:uid="{944418D6-B399-4CAD-B7C8-0B865337F9BC}" name="% Test Takers_x000a_3-Year Trend" dataDxfId="41">
      <calculatedColumnFormula>IF(OR(E26="*",H26="*", K26="*", L26="N/A"), "N/A",(SUM(C26,F26,I26)/L26))</calculatedColumnFormula>
    </tableColumn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A96ABC6-79BC-4214-A565-D20C8958B950}" name="Table5_CredentialSuccess" displayName="Table5_CredentialSuccess" ref="A33:L37" totalsRowShown="0" headerRowDxfId="40" dataDxfId="38" headerRowBorderDxfId="39" tableBorderDxfId="37">
  <autoFilter ref="A33:L37" xr:uid="{2A96ABC6-79BC-4214-A565-D20C8958B95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E470DDF6-B1A7-45EF-A111-F9CC486DB34A}" name="Cohort Number" dataDxfId="36"/>
    <tableColumn id="2" xr3:uid="{AA54D613-91D7-4E08-A5CB-1ED9DE727D07}" name="Concentration &amp; Credentialing Exam(s)" dataDxfId="35"/>
    <tableColumn id="3" xr3:uid="{5F7F6D49-61CC-4104-94D7-A7D03F6A4021}" name="2025_x000a_# Earners" dataDxfId="34"/>
    <tableColumn id="4" xr3:uid="{7B709221-4FCE-483A-8F33-BE0A3E064B0A}" name="2025_x000a_# Test Takers" dataDxfId="33"/>
    <tableColumn id="5" xr3:uid="{E9993737-1F26-4AC5-BA38-F9D1CD5734B7}" name="2025_x000a_% Success" dataDxfId="32">
      <calculatedColumnFormula>IFERROR(C34/D34, "*")</calculatedColumnFormula>
    </tableColumn>
    <tableColumn id="6" xr3:uid="{894AB47F-5FD9-4632-890D-D689D17BD21C}" name="2024_x000a_# Earners" dataDxfId="31"/>
    <tableColumn id="7" xr3:uid="{CA246F48-5090-4751-96B9-DC1529BB274A}" name="2024_x000a_# Test Takers" dataDxfId="30"/>
    <tableColumn id="8" xr3:uid="{54B0C0CE-A469-4275-A46A-6E4120BEC0FE}" name="2024_x000a_% Success" dataDxfId="29">
      <calculatedColumnFormula>IFERROR(F34/G34, "*")</calculatedColumnFormula>
    </tableColumn>
    <tableColumn id="9" xr3:uid="{6AB6466D-F81A-42DC-B134-4D918C647EDE}" name="2023_x000a_# Earners" dataDxfId="28"/>
    <tableColumn id="10" xr3:uid="{F750A5EB-4C89-4879-9E66-E38B0680E12C}" name="2023_x000a_# Test Takers" dataDxfId="27"/>
    <tableColumn id="11" xr3:uid="{D0C24B95-294E-4CB0-94AE-B2E28067F0D5}" name="2023_x000a_% Success" dataDxfId="26">
      <calculatedColumnFormula>IFERROR(I34/J34, "*")</calculatedColumnFormula>
    </tableColumn>
    <tableColumn id="12" xr3:uid="{B58A8DB2-C698-4440-9525-06514C8CE773}" name="3-Year Average _x000a_% Credential Success" dataDxfId="25">
      <calculatedColumnFormula>IF(OR(E34="*", H34="*", K34="*"), "N/A", AVERAGE(E34,H34,K34))</calculatedColumnFormula>
    </tableColumn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7E8FA2-F749-43C3-B019-052B1622A229}" name="Table2_StudentRetention" displayName="Table2_StudentRetention" ref="A9:L12" totalsRowShown="0" headerRowDxfId="24" headerRowBorderDxfId="23" tableBorderDxfId="22">
  <autoFilter ref="A9:L12" xr:uid="{F47E8FA2-F749-43C3-B019-052B1622A22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AD54D3C0-B558-4298-BCD3-0DCD983A80A3}" name="Cohort Number" dataDxfId="21"/>
    <tableColumn id="2" xr3:uid="{41435EC6-2220-4B21-B290-0B0450244F53}" name="Track Name (if applicable)" dataDxfId="20"/>
    <tableColumn id="3" xr3:uid="{00555C6E-CA24-4377-B9BA-281B77980E52}" name="2025_x000a_# Graduates" dataDxfId="19"/>
    <tableColumn id="4" xr3:uid="{C7245B7F-40DF-4A40-8842-A50E615C6736}" name="2025_x000a_# Enrolled" dataDxfId="18"/>
    <tableColumn id="5" xr3:uid="{B66D5B16-4028-4BE4-A737-EE9763CBCD2F}" name="2025_x000a_% Retention" dataDxfId="17">
      <calculatedColumnFormula>IFERROR(C10/D10, "*")</calculatedColumnFormula>
    </tableColumn>
    <tableColumn id="6" xr3:uid="{59D60218-34EB-4B95-8004-4B107DA4FB81}" name="2024_x000a_# Graduates" dataDxfId="16"/>
    <tableColumn id="7" xr3:uid="{D469CDAA-99B8-4123-A855-DED7B456A3D6}" name="2024_x000a_# Enrolled" dataDxfId="15"/>
    <tableColumn id="8" xr3:uid="{80C2DF27-0758-4A45-8D32-54BEA31542AB}" name="2024_x000a_% Retention" dataDxfId="14">
      <calculatedColumnFormula>IFERROR(F10/G10, "*")</calculatedColumnFormula>
    </tableColumn>
    <tableColumn id="9" xr3:uid="{23F65895-5736-40C6-B803-17A5774B7056}" name="2023_x000a_# Graduates" dataDxfId="13"/>
    <tableColumn id="10" xr3:uid="{2F12D473-AEF6-411D-B6A4-74446C692856}" name="2023_x000a_# Enrolled" dataDxfId="12"/>
    <tableColumn id="11" xr3:uid="{8CCBAF89-D5B7-47CD-90DA-96AE8ED40E90}" name="2023_x000a_% Retention" dataDxfId="11">
      <calculatedColumnFormula>IFERROR(I10/J10, "*")</calculatedColumnFormula>
    </tableColumn>
    <tableColumn id="12" xr3:uid="{BED37A71-66EF-429F-8365-ADBC2D2199AD}" name="3-Year Average_x000a_Student Retention" dataDxfId="10">
      <calculatedColumnFormula>IF(OR(E10="*", H10="*", K10="*"), "N/A", AVERAGE(E10,H10,K10))</calculatedColumnFormula>
    </tableColumn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2C14DCF-45F2-4B10-B468-D33BB8092F21}" name="Table6_Notes" displayName="Table6_Notes" ref="A39:A40" totalsRowShown="0" headerRowDxfId="9" dataDxfId="7" headerRowBorderDxfId="8" tableBorderDxfId="6">
  <autoFilter ref="A39:A40" xr:uid="{02C14DCF-45F2-4B10-B468-D33BB8092F21}"/>
  <tableColumns count="1">
    <tableColumn id="1" xr3:uid="{818FC496-6943-40BD-9191-93D934FBC2E3}" name="Notes" dataDxfId="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D50818-7587-4388-949A-D412042AC8A1}" name="Table1_BasicInfo" displayName="Table1_BasicInfo" ref="A1:A5" totalsRowShown="0" headerRowDxfId="4" headerRowBorderDxfId="3" tableBorderDxfId="2" totalsRowBorderDxfId="1">
  <autoFilter ref="A1:A5" xr:uid="{87D50818-7587-4388-949A-D412042AC8A1}"/>
  <tableColumns count="1">
    <tableColumn id="1" xr3:uid="{AD901BC6-EE55-4703-8049-43AF6FB6C7E5}" name="Diagnostic Medical Sonography _x000a_Program Effectivenes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D4C1-5952-4F16-9B53-C6150FCF45DF}">
  <sheetPr>
    <pageSetUpPr fitToPage="1"/>
  </sheetPr>
  <dimension ref="A1:M40"/>
  <sheetViews>
    <sheetView showGridLines="0" tabSelected="1" topLeftCell="A5" zoomScale="90" zoomScaleNormal="90" workbookViewId="0">
      <selection activeCell="C28" sqref="C28"/>
    </sheetView>
  </sheetViews>
  <sheetFormatPr defaultRowHeight="14.4" x14ac:dyDescent="0.3"/>
  <cols>
    <col min="1" max="1" width="43.109375" style="1" customWidth="1"/>
    <col min="2" max="2" width="37.33203125" customWidth="1"/>
    <col min="3" max="4" width="12.6640625" customWidth="1"/>
    <col min="5" max="5" width="15.6640625" customWidth="1"/>
    <col min="6" max="7" width="12.6640625" customWidth="1"/>
    <col min="8" max="8" width="15.6640625" customWidth="1"/>
    <col min="9" max="10" width="12.6640625" customWidth="1"/>
    <col min="11" max="11" width="15.6640625" customWidth="1"/>
    <col min="12" max="12" width="14.6640625" customWidth="1"/>
    <col min="13" max="13" width="12.109375" bestFit="1" customWidth="1"/>
  </cols>
  <sheetData>
    <row r="1" spans="1:12" ht="31.2" x14ac:dyDescent="0.3">
      <c r="A1" s="46" t="s">
        <v>48</v>
      </c>
    </row>
    <row r="2" spans="1:12" ht="15.6" x14ac:dyDescent="0.3">
      <c r="A2" s="45" t="s">
        <v>6</v>
      </c>
    </row>
    <row r="3" spans="1:12" ht="21" x14ac:dyDescent="0.3">
      <c r="A3" s="48" t="s">
        <v>58</v>
      </c>
    </row>
    <row r="4" spans="1:12" ht="15.6" x14ac:dyDescent="0.3">
      <c r="A4" s="45" t="s">
        <v>5</v>
      </c>
    </row>
    <row r="5" spans="1:12" ht="54.75" customHeight="1" x14ac:dyDescent="0.3">
      <c r="A5" s="49" t="s">
        <v>59</v>
      </c>
    </row>
    <row r="6" spans="1:12" ht="18" customHeight="1" x14ac:dyDescent="0.3">
      <c r="A6" s="43" t="s">
        <v>47</v>
      </c>
    </row>
    <row r="7" spans="1:12" ht="18" x14ac:dyDescent="0.35">
      <c r="A7" s="3" t="s">
        <v>11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8" x14ac:dyDescent="0.35">
      <c r="A8" s="3" t="s">
        <v>24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43.2" x14ac:dyDescent="0.3">
      <c r="A9" s="24" t="s">
        <v>49</v>
      </c>
      <c r="B9" s="20" t="s">
        <v>20</v>
      </c>
      <c r="C9" s="26" t="s">
        <v>36</v>
      </c>
      <c r="D9" s="26" t="s">
        <v>37</v>
      </c>
      <c r="E9" s="26" t="s">
        <v>38</v>
      </c>
      <c r="F9" s="19" t="s">
        <v>13</v>
      </c>
      <c r="G9" s="19" t="s">
        <v>32</v>
      </c>
      <c r="H9" s="19" t="s">
        <v>33</v>
      </c>
      <c r="I9" s="26" t="s">
        <v>1</v>
      </c>
      <c r="J9" s="26" t="s">
        <v>34</v>
      </c>
      <c r="K9" s="26" t="s">
        <v>35</v>
      </c>
      <c r="L9" s="19" t="s">
        <v>19</v>
      </c>
    </row>
    <row r="10" spans="1:12" ht="15.6" x14ac:dyDescent="0.3">
      <c r="A10" s="29">
        <v>1</v>
      </c>
      <c r="B10" s="51" t="s">
        <v>60</v>
      </c>
      <c r="C10" s="21">
        <v>9</v>
      </c>
      <c r="D10" s="21">
        <v>12</v>
      </c>
      <c r="E10" s="22">
        <f t="shared" ref="E10:E12" si="0">IFERROR(C10/D10, "*")</f>
        <v>0.75</v>
      </c>
      <c r="F10" s="54">
        <v>11</v>
      </c>
      <c r="G10" s="54">
        <v>14</v>
      </c>
      <c r="H10" s="22">
        <f t="shared" ref="H10:H12" si="1">IFERROR(F10/G10, "*")</f>
        <v>0.7857142857142857</v>
      </c>
      <c r="I10" s="54">
        <v>15</v>
      </c>
      <c r="J10" s="54">
        <v>17</v>
      </c>
      <c r="K10" s="22">
        <f t="shared" ref="K10:K12" si="2">IFERROR(I10/J10, "*")</f>
        <v>0.88235294117647056</v>
      </c>
      <c r="L10" s="23">
        <f t="shared" ref="L10:L12" si="3">IF(OR(E10="*", H10="*", K10="*"), "N/A", AVERAGE(E10,H10,K10))</f>
        <v>0.80602240896358535</v>
      </c>
    </row>
    <row r="11" spans="1:12" ht="15.6" x14ac:dyDescent="0.3">
      <c r="A11" s="30">
        <v>2</v>
      </c>
      <c r="B11" s="50" t="s">
        <v>61</v>
      </c>
      <c r="C11" s="15">
        <v>8</v>
      </c>
      <c r="D11" s="15">
        <v>9</v>
      </c>
      <c r="E11" s="14">
        <f t="shared" si="0"/>
        <v>0.88888888888888884</v>
      </c>
      <c r="F11" s="55">
        <v>5</v>
      </c>
      <c r="G11" s="55">
        <v>5</v>
      </c>
      <c r="H11" s="14">
        <f t="shared" si="1"/>
        <v>1</v>
      </c>
      <c r="I11" s="55">
        <v>4</v>
      </c>
      <c r="J11" s="55">
        <v>4</v>
      </c>
      <c r="K11" s="14">
        <f t="shared" si="2"/>
        <v>1</v>
      </c>
      <c r="L11" s="16">
        <f t="shared" si="3"/>
        <v>0.96296296296296291</v>
      </c>
    </row>
    <row r="12" spans="1:12" x14ac:dyDescent="0.3">
      <c r="A12" s="30">
        <v>3</v>
      </c>
      <c r="B12" s="52" t="s">
        <v>62</v>
      </c>
      <c r="C12" s="15">
        <v>29</v>
      </c>
      <c r="D12" s="15">
        <v>32</v>
      </c>
      <c r="E12" s="14">
        <f t="shared" si="0"/>
        <v>0.90625</v>
      </c>
      <c r="F12" s="10">
        <v>28</v>
      </c>
      <c r="G12" s="10">
        <v>28</v>
      </c>
      <c r="H12" s="14">
        <f t="shared" si="1"/>
        <v>1</v>
      </c>
      <c r="I12" s="10">
        <v>11</v>
      </c>
      <c r="J12" s="10">
        <v>11</v>
      </c>
      <c r="K12" s="14">
        <f t="shared" si="2"/>
        <v>1</v>
      </c>
      <c r="L12" s="16">
        <f t="shared" si="3"/>
        <v>0.96875</v>
      </c>
    </row>
    <row r="13" spans="1:12" x14ac:dyDescent="0.3">
      <c r="A13" s="43" t="s">
        <v>47</v>
      </c>
      <c r="B13" s="41"/>
      <c r="C13" s="1"/>
      <c r="D13" s="1"/>
      <c r="E13" s="42"/>
      <c r="F13" s="1"/>
      <c r="G13" s="1"/>
      <c r="H13" s="42"/>
      <c r="I13" s="1"/>
      <c r="J13" s="1"/>
      <c r="K13" s="42"/>
      <c r="L13" s="42"/>
    </row>
    <row r="14" spans="1:12" ht="18" x14ac:dyDescent="0.35">
      <c r="A14" s="3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8" x14ac:dyDescent="0.35">
      <c r="A15" s="3" t="s">
        <v>25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43.2" x14ac:dyDescent="0.3">
      <c r="A16" s="25" t="s">
        <v>50</v>
      </c>
      <c r="B16" s="20" t="s">
        <v>20</v>
      </c>
      <c r="C16" s="26" t="s">
        <v>39</v>
      </c>
      <c r="D16" s="26" t="s">
        <v>36</v>
      </c>
      <c r="E16" s="27" t="s">
        <v>40</v>
      </c>
      <c r="F16" s="18" t="s">
        <v>45</v>
      </c>
      <c r="G16" s="19" t="s">
        <v>13</v>
      </c>
      <c r="H16" s="17" t="s">
        <v>14</v>
      </c>
      <c r="I16" s="28" t="s">
        <v>46</v>
      </c>
      <c r="J16" s="26" t="s">
        <v>1</v>
      </c>
      <c r="K16" s="27" t="s">
        <v>7</v>
      </c>
      <c r="L16" s="17" t="s">
        <v>22</v>
      </c>
    </row>
    <row r="17" spans="1:13" ht="15.6" x14ac:dyDescent="0.3">
      <c r="A17" s="7">
        <v>1</v>
      </c>
      <c r="B17" s="51" t="s">
        <v>60</v>
      </c>
      <c r="C17" s="8">
        <v>8</v>
      </c>
      <c r="D17" s="8">
        <v>9</v>
      </c>
      <c r="E17" s="13">
        <f>IFERROR(C17/D17, "*")</f>
        <v>0.88888888888888884</v>
      </c>
      <c r="F17" s="54">
        <v>9</v>
      </c>
      <c r="G17" s="54">
        <v>11</v>
      </c>
      <c r="H17" s="13">
        <f t="shared" ref="H17:H19" si="4">IFERROR(F17/G17, "*")</f>
        <v>0.81818181818181823</v>
      </c>
      <c r="I17" s="54">
        <v>15</v>
      </c>
      <c r="J17" s="54">
        <v>15</v>
      </c>
      <c r="K17" s="13">
        <f t="shared" ref="K17:K19" si="5">IFERROR(I17/J17, "*")</f>
        <v>1</v>
      </c>
      <c r="L17" s="12">
        <f t="shared" ref="L17:L19" si="6">IF(OR(E17="*", H17="*", K17="*"), "N/A", AVERAGE(E17,H17,K17))</f>
        <v>0.90235690235690236</v>
      </c>
    </row>
    <row r="18" spans="1:13" ht="15.6" x14ac:dyDescent="0.3">
      <c r="A18" s="9">
        <v>2</v>
      </c>
      <c r="B18" s="50" t="s">
        <v>61</v>
      </c>
      <c r="C18" s="10">
        <v>7</v>
      </c>
      <c r="D18" s="10">
        <v>8</v>
      </c>
      <c r="E18" s="13">
        <f>IFERROR(C18/D18, "*")</f>
        <v>0.875</v>
      </c>
      <c r="F18" s="55">
        <v>3</v>
      </c>
      <c r="G18" s="55">
        <v>5</v>
      </c>
      <c r="H18" s="13">
        <f t="shared" si="4"/>
        <v>0.6</v>
      </c>
      <c r="I18" s="55">
        <v>4</v>
      </c>
      <c r="J18" s="55">
        <v>4</v>
      </c>
      <c r="K18" s="13">
        <f t="shared" si="5"/>
        <v>1</v>
      </c>
      <c r="L18" s="11">
        <f t="shared" si="6"/>
        <v>0.82500000000000007</v>
      </c>
    </row>
    <row r="19" spans="1:13" x14ac:dyDescent="0.3">
      <c r="A19" s="9">
        <v>3</v>
      </c>
      <c r="B19" s="52" t="s">
        <v>62</v>
      </c>
      <c r="C19" s="10">
        <v>29</v>
      </c>
      <c r="D19" s="10">
        <v>29</v>
      </c>
      <c r="E19" s="13">
        <f t="shared" ref="E19" si="7">IFERROR(C19/D19, "*")</f>
        <v>1</v>
      </c>
      <c r="F19" s="56">
        <v>24</v>
      </c>
      <c r="G19" s="56">
        <v>28</v>
      </c>
      <c r="H19" s="13">
        <f t="shared" si="4"/>
        <v>0.8571428571428571</v>
      </c>
      <c r="I19" s="56">
        <v>11</v>
      </c>
      <c r="J19" s="56">
        <v>11</v>
      </c>
      <c r="K19" s="13">
        <f t="shared" si="5"/>
        <v>1</v>
      </c>
      <c r="L19" s="11">
        <f t="shared" si="6"/>
        <v>0.95238095238095244</v>
      </c>
    </row>
    <row r="20" spans="1:13" x14ac:dyDescent="0.3">
      <c r="A20" s="43" t="s">
        <v>47</v>
      </c>
      <c r="B20" s="41"/>
      <c r="C20" s="1"/>
      <c r="D20" s="1"/>
      <c r="E20" s="42"/>
      <c r="F20" s="1"/>
      <c r="G20" s="1"/>
      <c r="H20" s="42"/>
      <c r="I20" s="1"/>
      <c r="J20" s="1"/>
      <c r="K20" s="42"/>
      <c r="L20" s="42"/>
    </row>
    <row r="21" spans="1:13" ht="18" x14ac:dyDescent="0.35">
      <c r="A21" s="4" t="s">
        <v>30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3" ht="18" x14ac:dyDescent="0.35">
      <c r="A22" s="4" t="s">
        <v>31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3" ht="18" x14ac:dyDescent="0.35">
      <c r="A23" s="3" t="s">
        <v>28</v>
      </c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8.600000000000001" thickBot="1" x14ac:dyDescent="0.4">
      <c r="A24" s="3" t="s">
        <v>29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3" ht="44.4" thickTop="1" thickBot="1" x14ac:dyDescent="0.35">
      <c r="A25" s="35" t="s">
        <v>51</v>
      </c>
      <c r="B25" s="20" t="s">
        <v>0</v>
      </c>
      <c r="C25" s="26" t="s">
        <v>41</v>
      </c>
      <c r="D25" s="26" t="s">
        <v>36</v>
      </c>
      <c r="E25" s="27" t="s">
        <v>42</v>
      </c>
      <c r="F25" s="18" t="s">
        <v>15</v>
      </c>
      <c r="G25" s="19" t="s">
        <v>13</v>
      </c>
      <c r="H25" s="17" t="s">
        <v>16</v>
      </c>
      <c r="I25" s="26" t="s">
        <v>2</v>
      </c>
      <c r="J25" s="26" t="s">
        <v>1</v>
      </c>
      <c r="K25" s="27" t="s">
        <v>8</v>
      </c>
      <c r="L25" s="19" t="s">
        <v>23</v>
      </c>
      <c r="M25" s="33" t="s">
        <v>27</v>
      </c>
    </row>
    <row r="26" spans="1:13" ht="15.6" thickTop="1" thickBot="1" x14ac:dyDescent="0.35">
      <c r="A26" s="53">
        <v>1</v>
      </c>
      <c r="B26" s="5" t="s">
        <v>55</v>
      </c>
      <c r="C26" s="36">
        <v>4</v>
      </c>
      <c r="D26" s="37">
        <v>9</v>
      </c>
      <c r="E26" s="13">
        <f t="shared" ref="E26:E29" si="8">IFERROR(C26/D26, "*")</f>
        <v>0.44444444444444442</v>
      </c>
      <c r="F26" s="8">
        <v>4</v>
      </c>
      <c r="G26" s="8">
        <v>11</v>
      </c>
      <c r="H26" s="13">
        <f t="shared" ref="H26:H29" si="9">IFERROR(F26/G26, "*")</f>
        <v>0.36363636363636365</v>
      </c>
      <c r="I26" s="8">
        <v>12</v>
      </c>
      <c r="J26" s="8">
        <v>15</v>
      </c>
      <c r="K26" s="31">
        <f t="shared" ref="K26:K29" si="10">IFERROR(I26/J26, "*")</f>
        <v>0.8</v>
      </c>
      <c r="L26" s="32">
        <f t="shared" ref="L26:L29" si="11">IF(OR(D26="*",G26="*", J26="*",D26="",G26="", J26=""), "N/A", SUM(D26,G26,J26))</f>
        <v>35</v>
      </c>
      <c r="M26" s="34">
        <f t="shared" ref="M26:M29" si="12">IF(OR(E26="*",H26="*", K26="*", L26="N/A"), "N/A",(SUM(C26,F26,I26)/L26))</f>
        <v>0.5714285714285714</v>
      </c>
    </row>
    <row r="27" spans="1:13" ht="15.6" thickTop="1" thickBot="1" x14ac:dyDescent="0.35">
      <c r="A27" s="7">
        <v>1</v>
      </c>
      <c r="B27" s="6" t="s">
        <v>56</v>
      </c>
      <c r="C27" s="38">
        <v>7</v>
      </c>
      <c r="D27" s="39">
        <v>9</v>
      </c>
      <c r="E27" s="13">
        <f>IFERROR(C27/D27, "*")</f>
        <v>0.77777777777777779</v>
      </c>
      <c r="F27" s="10">
        <v>5</v>
      </c>
      <c r="G27" s="10">
        <v>11</v>
      </c>
      <c r="H27" s="13">
        <f>IFERROR(F27/G27, "*")</f>
        <v>0.45454545454545453</v>
      </c>
      <c r="I27" s="10">
        <v>10</v>
      </c>
      <c r="J27" s="10">
        <v>15</v>
      </c>
      <c r="K27" s="11">
        <f>IFERROR(I27/J27, "*")</f>
        <v>0.66666666666666663</v>
      </c>
      <c r="L27" s="47">
        <f>IF(OR(D27="*",G27="*", J27="*",D27="",G27="", J27=""), "N/A", SUM(D27,G27,J27))</f>
        <v>35</v>
      </c>
      <c r="M27" s="34">
        <f>IF(OR(E27="*",H27="*", K27="*", L27="N/A"), "N/A",(SUM(C27,F27,I27)/L27))</f>
        <v>0.62857142857142856</v>
      </c>
    </row>
    <row r="28" spans="1:13" ht="15.6" thickTop="1" thickBot="1" x14ac:dyDescent="0.35">
      <c r="A28" s="9">
        <v>2</v>
      </c>
      <c r="B28" s="6" t="s">
        <v>63</v>
      </c>
      <c r="C28" s="38">
        <v>8</v>
      </c>
      <c r="D28" s="39">
        <v>8</v>
      </c>
      <c r="E28" s="13">
        <f>IFERROR(C28/D28, "*")</f>
        <v>1</v>
      </c>
      <c r="F28" s="10">
        <v>3</v>
      </c>
      <c r="G28" s="10">
        <v>5</v>
      </c>
      <c r="H28" s="13">
        <f>IFERROR(F28/G28, "*")</f>
        <v>0.6</v>
      </c>
      <c r="I28" s="10">
        <v>3</v>
      </c>
      <c r="J28" s="10">
        <v>4</v>
      </c>
      <c r="K28" s="11">
        <f>IFERROR(I28/J28, "*")</f>
        <v>0.75</v>
      </c>
      <c r="L28" s="47">
        <f>IF(OR(D28="*",G28="*", J28="*",D28="",G28="", J28=""), "N/A", SUM(D28,G28,J28))</f>
        <v>17</v>
      </c>
      <c r="M28" s="34">
        <f>IF(OR(E28="*",H28="*", K28="*", L28="N/A"), "N/A",(SUM(C28,F28,I28)/L28))</f>
        <v>0.82352941176470584</v>
      </c>
    </row>
    <row r="29" spans="1:13" ht="15.6" thickTop="1" thickBot="1" x14ac:dyDescent="0.35">
      <c r="A29" s="9">
        <v>3</v>
      </c>
      <c r="B29" s="6" t="s">
        <v>57</v>
      </c>
      <c r="C29" s="38">
        <v>28</v>
      </c>
      <c r="D29" s="39">
        <v>29</v>
      </c>
      <c r="E29" s="13">
        <f t="shared" si="8"/>
        <v>0.96551724137931039</v>
      </c>
      <c r="F29" s="10">
        <v>22</v>
      </c>
      <c r="G29" s="10">
        <v>28</v>
      </c>
      <c r="H29" s="13">
        <f t="shared" si="9"/>
        <v>0.7857142857142857</v>
      </c>
      <c r="I29" s="10">
        <v>10</v>
      </c>
      <c r="J29" s="10">
        <v>11</v>
      </c>
      <c r="K29" s="11">
        <f t="shared" si="10"/>
        <v>0.90909090909090906</v>
      </c>
      <c r="L29" s="32">
        <f t="shared" si="11"/>
        <v>68</v>
      </c>
      <c r="M29" s="34">
        <f t="shared" si="12"/>
        <v>0.88235294117647056</v>
      </c>
    </row>
    <row r="30" spans="1:13" ht="15" thickTop="1" x14ac:dyDescent="0.3">
      <c r="A30" s="43" t="s">
        <v>47</v>
      </c>
      <c r="B30" s="41"/>
      <c r="C30" s="1"/>
      <c r="D30" s="1"/>
      <c r="E30" s="42"/>
      <c r="F30" s="1"/>
      <c r="G30" s="1"/>
      <c r="H30" s="42"/>
      <c r="I30" s="1"/>
      <c r="J30" s="1"/>
      <c r="K30" s="42"/>
      <c r="L30" s="44"/>
      <c r="M30" s="42"/>
    </row>
    <row r="31" spans="1:13" ht="18" x14ac:dyDescent="0.35">
      <c r="A31" s="3" t="s">
        <v>10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3" ht="18" x14ac:dyDescent="0.35">
      <c r="A32" s="3" t="s">
        <v>26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43.2" x14ac:dyDescent="0.3">
      <c r="A33" s="25" t="s">
        <v>49</v>
      </c>
      <c r="B33" s="20" t="s">
        <v>4</v>
      </c>
      <c r="C33" s="26" t="s">
        <v>43</v>
      </c>
      <c r="D33" s="26" t="s">
        <v>41</v>
      </c>
      <c r="E33" s="27" t="s">
        <v>44</v>
      </c>
      <c r="F33" s="18" t="s">
        <v>17</v>
      </c>
      <c r="G33" s="19" t="s">
        <v>15</v>
      </c>
      <c r="H33" s="17" t="s">
        <v>18</v>
      </c>
      <c r="I33" s="28" t="s">
        <v>3</v>
      </c>
      <c r="J33" s="26" t="s">
        <v>2</v>
      </c>
      <c r="K33" s="27" t="s">
        <v>9</v>
      </c>
      <c r="L33" s="17" t="s">
        <v>21</v>
      </c>
    </row>
    <row r="34" spans="1:12" x14ac:dyDescent="0.3">
      <c r="A34" s="7">
        <v>1</v>
      </c>
      <c r="B34" s="5" t="s">
        <v>53</v>
      </c>
      <c r="C34" s="8">
        <v>4</v>
      </c>
      <c r="D34" s="8">
        <v>4</v>
      </c>
      <c r="E34" s="13">
        <f t="shared" ref="E34" si="13">IFERROR(C34/D34, "*")</f>
        <v>1</v>
      </c>
      <c r="F34" s="8">
        <v>3</v>
      </c>
      <c r="G34" s="8">
        <v>4</v>
      </c>
      <c r="H34" s="13">
        <f t="shared" ref="H34" si="14">IFERROR(F34/G34, "*")</f>
        <v>0.75</v>
      </c>
      <c r="I34" s="8">
        <v>11</v>
      </c>
      <c r="J34" s="8">
        <v>12</v>
      </c>
      <c r="K34" s="13">
        <f t="shared" ref="K34" si="15">IFERROR(I34/J34, "*")</f>
        <v>0.91666666666666663</v>
      </c>
      <c r="L34" s="12">
        <f t="shared" ref="L34" si="16">IF(OR(E34="*", H34="*", K34="*"), "N/A", AVERAGE(E34,H34,K34))</f>
        <v>0.88888888888888884</v>
      </c>
    </row>
    <row r="35" spans="1:12" x14ac:dyDescent="0.3">
      <c r="A35" s="9">
        <v>1</v>
      </c>
      <c r="B35" s="6" t="s">
        <v>54</v>
      </c>
      <c r="C35" s="10">
        <v>6</v>
      </c>
      <c r="D35" s="10">
        <v>7</v>
      </c>
      <c r="E35" s="13">
        <f t="shared" ref="E35:E37" si="17">IFERROR(C35/D35, "*")</f>
        <v>0.8571428571428571</v>
      </c>
      <c r="F35" s="10">
        <v>4</v>
      </c>
      <c r="G35" s="10">
        <v>5</v>
      </c>
      <c r="H35" s="13">
        <f t="shared" ref="H35:H37" si="18">IFERROR(F35/G35, "*")</f>
        <v>0.8</v>
      </c>
      <c r="I35" s="10">
        <v>10</v>
      </c>
      <c r="J35" s="10">
        <v>10</v>
      </c>
      <c r="K35" s="13">
        <f t="shared" ref="K35:K37" si="19">IFERROR(I35/J35, "*")</f>
        <v>1</v>
      </c>
      <c r="L35" s="11">
        <f t="shared" ref="L35:L37" si="20">IF(OR(E35="*", H35="*", K35="*"), "N/A", AVERAGE(E35,H35,K35))</f>
        <v>0.88571428571428568</v>
      </c>
    </row>
    <row r="36" spans="1:12" x14ac:dyDescent="0.3">
      <c r="A36" s="9">
        <v>2</v>
      </c>
      <c r="B36" s="6" t="s">
        <v>63</v>
      </c>
      <c r="C36" s="15">
        <v>6</v>
      </c>
      <c r="D36" s="15">
        <v>7</v>
      </c>
      <c r="E36" s="13">
        <f t="shared" si="17"/>
        <v>0.8571428571428571</v>
      </c>
      <c r="F36" s="10">
        <v>3</v>
      </c>
      <c r="G36" s="10">
        <v>3</v>
      </c>
      <c r="H36" s="13">
        <f t="shared" si="18"/>
        <v>1</v>
      </c>
      <c r="I36" s="10">
        <v>3</v>
      </c>
      <c r="J36" s="10">
        <v>3</v>
      </c>
      <c r="K36" s="13">
        <f t="shared" si="19"/>
        <v>1</v>
      </c>
      <c r="L36" s="11">
        <f t="shared" si="20"/>
        <v>0.95238095238095244</v>
      </c>
    </row>
    <row r="37" spans="1:12" x14ac:dyDescent="0.3">
      <c r="A37" s="9">
        <v>3</v>
      </c>
      <c r="B37" s="6" t="s">
        <v>57</v>
      </c>
      <c r="C37" s="15">
        <v>28</v>
      </c>
      <c r="D37" s="15">
        <v>29</v>
      </c>
      <c r="E37" s="13">
        <f t="shared" si="17"/>
        <v>0.96551724137931039</v>
      </c>
      <c r="F37" s="10">
        <v>21</v>
      </c>
      <c r="G37" s="10">
        <v>22</v>
      </c>
      <c r="H37" s="13">
        <f t="shared" si="18"/>
        <v>0.95454545454545459</v>
      </c>
      <c r="I37" s="10">
        <v>9</v>
      </c>
      <c r="J37" s="10">
        <v>10</v>
      </c>
      <c r="K37" s="13">
        <f t="shared" si="19"/>
        <v>0.9</v>
      </c>
      <c r="L37" s="11">
        <f t="shared" si="20"/>
        <v>0.94002089864158833</v>
      </c>
    </row>
    <row r="38" spans="1:12" x14ac:dyDescent="0.3">
      <c r="A38" s="43" t="s">
        <v>47</v>
      </c>
      <c r="B38" s="41"/>
      <c r="C38" s="1"/>
      <c r="D38" s="1"/>
      <c r="E38" s="42"/>
      <c r="F38" s="1"/>
      <c r="G38" s="1"/>
      <c r="H38" s="42"/>
      <c r="I38" s="1"/>
      <c r="J38" s="1"/>
      <c r="K38" s="42"/>
      <c r="L38" s="42"/>
    </row>
    <row r="39" spans="1:12" ht="15.6" x14ac:dyDescent="0.3">
      <c r="A39" s="40" t="s">
        <v>52</v>
      </c>
    </row>
    <row r="40" spans="1:12" ht="20.7" customHeight="1" x14ac:dyDescent="0.3">
      <c r="A40" s="41" t="s">
        <v>64</v>
      </c>
    </row>
  </sheetData>
  <phoneticPr fontId="1" type="noConversion"/>
  <dataValidations count="2">
    <dataValidation type="list" allowBlank="1" showInputMessage="1" showErrorMessage="1" sqref="B26:B32 B36:B37" xr:uid="{B60342D4-8A31-4075-B799-74389E266E72}">
      <formula1>"Select One, ABDOMEN-EXTENDED, OBSTETRICS &amp; GYNECOLOGY, VASCULAR, ADULT CARDIAC, PEDIATRIC CARDIAC, BREAST, MUSCULOSKELETAL"</formula1>
    </dataValidation>
    <dataValidation type="list" allowBlank="1" showInputMessage="1" showErrorMessage="1" sqref="B34:B35 B38" xr:uid="{2A9F2327-E22E-4BF1-9A4C-6C0A1654A5BA}">
      <formula1>"Select One, ABDOMEN-EXT – RDMS(AB) or RT(S), OB/GYN – RDMS(OB/GYN) or RT(S), VASCULAR – RVT(VT) or RVS or RT(VS), ADULT CARDIAC – RDCS(AE) or RCS, PEDIATRIC CARDIAC – RDCS(PE) or RCCS, BREAST – RDMS(BR) or RT(BS), MUSCULOSKELETAL – RDMS(RMSKS)(RMSK)"</formula1>
    </dataValidation>
  </dataValidations>
  <pageMargins left="0.15" right="0.15" top="0.15" bottom="0.15" header="0" footer="0"/>
  <pageSetup scale="59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Outcomes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DMS Program Effectiveness</dc:title>
  <dc:creator>Jeremy Kempner</dc:creator>
  <cp:lastModifiedBy>Keith Farwell</cp:lastModifiedBy>
  <cp:lastPrinted>2025-04-29T15:18:39Z</cp:lastPrinted>
  <dcterms:created xsi:type="dcterms:W3CDTF">2025-02-24T20:36:29Z</dcterms:created>
  <dcterms:modified xsi:type="dcterms:W3CDTF">2026-09-10T14:29:39Z</dcterms:modified>
</cp:coreProperties>
</file>